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995" activeTab="1"/>
  </bookViews>
  <sheets>
    <sheet name="муниципалы" sheetId="1" r:id="rId1"/>
    <sheet name="Спец. тех персонал" sheetId="2" r:id="rId2"/>
  </sheets>
  <calcPr calcId="162913"/>
</workbook>
</file>

<file path=xl/calcChain.xml><?xml version="1.0" encoding="utf-8"?>
<calcChain xmlns="http://schemas.openxmlformats.org/spreadsheetml/2006/main">
  <c r="P19" i="2"/>
  <c r="Q19"/>
  <c r="O19"/>
  <c r="H9" l="1"/>
  <c r="O9" s="1"/>
  <c r="F9"/>
  <c r="H14"/>
  <c r="J14"/>
  <c r="J15" s="1"/>
  <c r="L14"/>
  <c r="L15" s="1"/>
  <c r="N14"/>
  <c r="C15"/>
  <c r="D15"/>
  <c r="H15"/>
  <c r="H13" i="1"/>
  <c r="H14" s="1"/>
  <c r="F13"/>
  <c r="C11" i="2"/>
  <c r="D14" i="1"/>
  <c r="D11" i="2"/>
  <c r="J13" i="1"/>
  <c r="K14"/>
  <c r="J14"/>
  <c r="C14"/>
  <c r="M12"/>
  <c r="N12" s="1"/>
  <c r="N8" i="2"/>
  <c r="N10"/>
  <c r="N7"/>
  <c r="L8"/>
  <c r="L10"/>
  <c r="L7"/>
  <c r="J8"/>
  <c r="J10"/>
  <c r="J7"/>
  <c r="H8"/>
  <c r="H10"/>
  <c r="H7"/>
  <c r="F8"/>
  <c r="F10"/>
  <c r="F7"/>
  <c r="F14" i="1"/>
  <c r="Q9" i="2" l="1"/>
  <c r="P9"/>
  <c r="O14"/>
  <c r="P14" s="1"/>
  <c r="N15"/>
  <c r="O15"/>
  <c r="P15"/>
  <c r="O10"/>
  <c r="O8"/>
  <c r="P8" s="1"/>
  <c r="Q8" s="1"/>
  <c r="O7"/>
  <c r="J11"/>
  <c r="N11"/>
  <c r="H11"/>
  <c r="L11"/>
  <c r="F11"/>
  <c r="L14" i="1"/>
  <c r="M13"/>
  <c r="P10" i="2"/>
  <c r="Q10" s="1"/>
  <c r="P7"/>
  <c r="O12" i="1"/>
  <c r="Q14" i="2" l="1"/>
  <c r="Q15" s="1"/>
  <c r="O11"/>
  <c r="N13" i="1"/>
  <c r="M14"/>
  <c r="P11" i="2"/>
  <c r="Q7"/>
  <c r="Q11" l="1"/>
  <c r="O13" i="1"/>
  <c r="O14" s="1"/>
  <c r="N14"/>
</calcChain>
</file>

<file path=xl/sharedStrings.xml><?xml version="1.0" encoding="utf-8"?>
<sst xmlns="http://schemas.openxmlformats.org/spreadsheetml/2006/main" count="75" uniqueCount="44">
  <si>
    <t>Ф.И.О. работника</t>
  </si>
  <si>
    <t xml:space="preserve">Наименование структурных подразделений и должностей </t>
  </si>
  <si>
    <t>Количество штат. ед.</t>
  </si>
  <si>
    <t>Должностной оклад, денежн вознаграждение, руб.</t>
  </si>
  <si>
    <t>Надбавка за особые условия муниципальной службы</t>
  </si>
  <si>
    <t>Надбавка за выслугу лет</t>
  </si>
  <si>
    <t>Надбавка за гос.тайну, руб.</t>
  </si>
  <si>
    <t>Ежемесячное денежное поощрение, руб.</t>
  </si>
  <si>
    <t>Район. коэф., коэфф. за работу в безводн. и высок. местн.,руб.</t>
  </si>
  <si>
    <t>Месячный фонд заработной платы, руб.</t>
  </si>
  <si>
    <t>%</t>
  </si>
  <si>
    <t>руб.</t>
  </si>
  <si>
    <t>Раздел 1 "Муниципальные служащие"</t>
  </si>
  <si>
    <t>Глава сельского поселения</t>
  </si>
  <si>
    <t>Итого по Разделу 1</t>
  </si>
  <si>
    <t>Итого, руб.</t>
  </si>
  <si>
    <t>Наименование органа государственной власти (органа местного самоуправления)</t>
  </si>
  <si>
    <t>Ведущий специалист 1 разряда</t>
  </si>
  <si>
    <t>Раздел 2 "Технический и обслуживающий персонал"</t>
  </si>
  <si>
    <t xml:space="preserve">доплата за особые условия оплаты </t>
  </si>
  <si>
    <t xml:space="preserve">доплата за интенсивность и высокие достижения в труде </t>
  </si>
  <si>
    <t>выслуга лет</t>
  </si>
  <si>
    <t xml:space="preserve">ежемесячное денежное поощрение </t>
  </si>
  <si>
    <t>персональный повышающий коэффициент</t>
  </si>
  <si>
    <t>Район. коэф., коэфф. 40% (руб.)</t>
  </si>
  <si>
    <t>наименование должности</t>
  </si>
  <si>
    <t>количество ставок</t>
  </si>
  <si>
    <t>Должностной оклад</t>
  </si>
  <si>
    <t>сумма</t>
  </si>
  <si>
    <t>Управление</t>
  </si>
  <si>
    <t>Водитель</t>
  </si>
  <si>
    <t>Уборщик</t>
  </si>
  <si>
    <t>Истопник</t>
  </si>
  <si>
    <t>Итого:</t>
  </si>
  <si>
    <t>Утвержданаю</t>
  </si>
  <si>
    <t>Штат в количестве</t>
  </si>
  <si>
    <t>Х</t>
  </si>
  <si>
    <t>Специалист</t>
  </si>
  <si>
    <t>Надбавка за особо сложные и важные задания</t>
  </si>
  <si>
    <t>-</t>
  </si>
  <si>
    <t>единиц</t>
  </si>
  <si>
    <t>ВУС</t>
  </si>
  <si>
    <t>Сельская администрация Курмач-Байгольского сельского поселения</t>
  </si>
  <si>
    <t>О.М.Вибе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</si>
</sst>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164" formatCode="#,##0_ ;\-#,##0\ "/>
    <numFmt numFmtId="165" formatCode="_-* #,##0.00_р_._-;\-* #,##0.00_р_._-;_-* &quot;-&quot;_р_._-;_-@_-"/>
    <numFmt numFmtId="166" formatCode="#,##0.00_р_.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6" fillId="0" borderId="0" xfId="0" applyFont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65" fontId="13" fillId="2" borderId="1" xfId="0" applyNumberFormat="1" applyFont="1" applyFill="1" applyBorder="1" applyAlignment="1">
      <alignment horizontal="right" wrapText="1"/>
    </xf>
    <xf numFmtId="165" fontId="13" fillId="2" borderId="1" xfId="0" applyNumberFormat="1" applyFont="1" applyFill="1" applyBorder="1" applyAlignment="1">
      <alignment horizontal="center" wrapText="1"/>
    </xf>
    <xf numFmtId="165" fontId="14" fillId="2" borderId="1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0" fillId="0" borderId="1" xfId="0" applyBorder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2" fontId="15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5" fontId="0" fillId="0" borderId="0" xfId="0" applyNumberFormat="1"/>
    <xf numFmtId="0" fontId="10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 wrapText="1"/>
    </xf>
    <xf numFmtId="0" fontId="10" fillId="0" borderId="1" xfId="1" applyFont="1" applyBorder="1"/>
    <xf numFmtId="0" fontId="10" fillId="0" borderId="1" xfId="1" applyFont="1" applyBorder="1" applyAlignment="1">
      <alignment horizontal="left" wrapText="1"/>
    </xf>
    <xf numFmtId="0" fontId="10" fillId="0" borderId="1" xfId="1" applyFont="1" applyBorder="1" applyAlignment="1">
      <alignment horizontal="center" wrapText="1"/>
    </xf>
    <xf numFmtId="165" fontId="10" fillId="0" borderId="1" xfId="1" applyNumberFormat="1" applyFont="1" applyBorder="1" applyAlignment="1">
      <alignment wrapText="1"/>
    </xf>
    <xf numFmtId="165" fontId="14" fillId="2" borderId="1" xfId="1" applyNumberFormat="1" applyFont="1" applyFill="1" applyBorder="1" applyAlignment="1">
      <alignment wrapText="1"/>
    </xf>
    <xf numFmtId="165" fontId="10" fillId="2" borderId="1" xfId="1" applyNumberFormat="1" applyFont="1" applyFill="1" applyBorder="1" applyAlignment="1">
      <alignment wrapText="1"/>
    </xf>
    <xf numFmtId="0" fontId="10" fillId="0" borderId="1" xfId="1" applyFont="1" applyBorder="1" applyAlignment="1">
      <alignment wrapText="1"/>
    </xf>
    <xf numFmtId="0" fontId="10" fillId="2" borderId="1" xfId="1" applyFont="1" applyFill="1" applyBorder="1" applyAlignment="1">
      <alignment wrapText="1"/>
    </xf>
    <xf numFmtId="0" fontId="11" fillId="2" borderId="1" xfId="1" applyFont="1" applyFill="1" applyBorder="1" applyAlignment="1">
      <alignment wrapText="1"/>
    </xf>
    <xf numFmtId="164" fontId="11" fillId="2" borderId="1" xfId="1" applyNumberFormat="1" applyFont="1" applyFill="1" applyBorder="1" applyAlignment="1">
      <alignment horizontal="center" wrapText="1"/>
    </xf>
    <xf numFmtId="165" fontId="11" fillId="2" borderId="1" xfId="1" applyNumberFormat="1" applyFont="1" applyFill="1" applyBorder="1" applyAlignment="1">
      <alignment horizontal="center" wrapText="1"/>
    </xf>
    <xf numFmtId="165" fontId="10" fillId="0" borderId="1" xfId="1" applyNumberFormat="1" applyFont="1" applyBorder="1" applyAlignment="1"/>
    <xf numFmtId="165" fontId="10" fillId="2" borderId="1" xfId="1" applyNumberFormat="1" applyFont="1" applyFill="1" applyBorder="1" applyAlignment="1"/>
    <xf numFmtId="165" fontId="14" fillId="2" borderId="1" xfId="1" applyNumberFormat="1" applyFont="1" applyFill="1" applyBorder="1" applyAlignment="1"/>
    <xf numFmtId="165" fontId="11" fillId="2" borderId="1" xfId="1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3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horizontal="justify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1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2" fontId="11" fillId="0" borderId="1" xfId="0" applyNumberFormat="1" applyFont="1" applyBorder="1"/>
    <xf numFmtId="0" fontId="10" fillId="0" borderId="1" xfId="2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165" fontId="13" fillId="2" borderId="1" xfId="1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 wrapText="1"/>
    </xf>
    <xf numFmtId="9" fontId="10" fillId="3" borderId="1" xfId="0" applyNumberFormat="1" applyFont="1" applyFill="1" applyBorder="1" applyAlignment="1">
      <alignment horizontal="center" wrapText="1"/>
    </xf>
    <xf numFmtId="165" fontId="11" fillId="2" borderId="2" xfId="1" applyNumberFormat="1" applyFont="1" applyFill="1" applyBorder="1" applyAlignment="1">
      <alignment wrapText="1"/>
    </xf>
    <xf numFmtId="2" fontId="11" fillId="0" borderId="2" xfId="0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M13" sqref="M13"/>
    </sheetView>
  </sheetViews>
  <sheetFormatPr defaultRowHeight="15"/>
  <cols>
    <col min="1" max="1" width="19.140625" customWidth="1"/>
    <col min="2" max="2" width="17.28515625" customWidth="1"/>
    <col min="3" max="3" width="9.140625" customWidth="1"/>
    <col min="4" max="4" width="13.140625" customWidth="1"/>
    <col min="5" max="5" width="7" customWidth="1"/>
    <col min="6" max="6" width="11.5703125" customWidth="1"/>
    <col min="7" max="7" width="7.5703125" customWidth="1"/>
    <col min="8" max="8" width="10.42578125" customWidth="1"/>
    <col min="9" max="9" width="8" customWidth="1"/>
    <col min="10" max="11" width="10.42578125" customWidth="1"/>
    <col min="12" max="12" width="12.7109375" customWidth="1"/>
    <col min="13" max="13" width="10.42578125" customWidth="1"/>
    <col min="14" max="14" width="11.85546875" customWidth="1"/>
    <col min="15" max="15" width="12.42578125" customWidth="1"/>
    <col min="16" max="16" width="11.5703125" bestFit="1" customWidth="1"/>
  </cols>
  <sheetData>
    <row r="1" spans="1:16">
      <c r="A1" s="24" t="s">
        <v>42</v>
      </c>
      <c r="B1" s="24"/>
      <c r="C1" s="24"/>
      <c r="D1" s="24"/>
    </row>
    <row r="2" spans="1:16">
      <c r="A2" s="4" t="s">
        <v>16</v>
      </c>
      <c r="H2" s="23" t="s">
        <v>34</v>
      </c>
      <c r="I2" s="23"/>
      <c r="J2" s="23"/>
      <c r="K2" s="23"/>
    </row>
    <row r="3" spans="1:16">
      <c r="H3" s="23" t="s">
        <v>13</v>
      </c>
      <c r="I3" s="23"/>
      <c r="J3" s="23"/>
      <c r="K3" s="23"/>
      <c r="M3" s="23" t="s">
        <v>43</v>
      </c>
      <c r="N3" s="23"/>
      <c r="O3" s="23"/>
    </row>
    <row r="5" spans="1:16">
      <c r="H5" s="23" t="s">
        <v>35</v>
      </c>
      <c r="I5" s="23"/>
      <c r="K5" t="s">
        <v>40</v>
      </c>
    </row>
    <row r="6" spans="1:16" ht="13.5" customHeight="1"/>
    <row r="7" spans="1:16" hidden="1"/>
    <row r="8" spans="1:16" ht="70.5" customHeight="1">
      <c r="A8" s="84" t="s">
        <v>0</v>
      </c>
      <c r="B8" s="85" t="s">
        <v>1</v>
      </c>
      <c r="C8" s="81" t="s">
        <v>2</v>
      </c>
      <c r="D8" s="81" t="s">
        <v>3</v>
      </c>
      <c r="E8" s="81" t="s">
        <v>4</v>
      </c>
      <c r="F8" s="81"/>
      <c r="G8" s="81" t="s">
        <v>5</v>
      </c>
      <c r="H8" s="81"/>
      <c r="I8" s="81" t="s">
        <v>6</v>
      </c>
      <c r="J8" s="81"/>
      <c r="K8" s="81" t="s">
        <v>38</v>
      </c>
      <c r="L8" s="81" t="s">
        <v>7</v>
      </c>
      <c r="M8" s="81" t="s">
        <v>15</v>
      </c>
      <c r="N8" s="81" t="s">
        <v>8</v>
      </c>
      <c r="O8" s="81" t="s">
        <v>9</v>
      </c>
    </row>
    <row r="9" spans="1:16" ht="64.5" customHeight="1">
      <c r="A9" s="84"/>
      <c r="B9" s="85"/>
      <c r="C9" s="81"/>
      <c r="D9" s="81"/>
      <c r="E9" s="22" t="s">
        <v>10</v>
      </c>
      <c r="F9" s="22" t="s">
        <v>11</v>
      </c>
      <c r="G9" s="22" t="s">
        <v>10</v>
      </c>
      <c r="H9" s="22" t="s">
        <v>11</v>
      </c>
      <c r="I9" s="22" t="s">
        <v>10</v>
      </c>
      <c r="J9" s="22" t="s">
        <v>11</v>
      </c>
      <c r="K9" s="81"/>
      <c r="L9" s="81"/>
      <c r="M9" s="81"/>
      <c r="N9" s="81"/>
      <c r="O9" s="81"/>
    </row>
    <row r="10" spans="1:16">
      <c r="A10" s="1">
        <v>1</v>
      </c>
      <c r="B10" s="1">
        <v>2</v>
      </c>
      <c r="C10" s="1">
        <v>3</v>
      </c>
      <c r="D10" s="1">
        <v>4</v>
      </c>
      <c r="E10" s="1">
        <v>7</v>
      </c>
      <c r="F10" s="1">
        <v>8</v>
      </c>
      <c r="G10" s="1">
        <v>10</v>
      </c>
      <c r="H10" s="1">
        <v>11</v>
      </c>
      <c r="I10" s="1">
        <v>12</v>
      </c>
      <c r="J10" s="1">
        <v>13</v>
      </c>
      <c r="K10" s="1"/>
      <c r="L10" s="1">
        <v>14</v>
      </c>
      <c r="M10" s="1">
        <v>15</v>
      </c>
      <c r="N10" s="1">
        <v>16</v>
      </c>
      <c r="O10" s="1">
        <v>17</v>
      </c>
    </row>
    <row r="11" spans="1:16">
      <c r="A11" s="82" t="s">
        <v>12</v>
      </c>
      <c r="B11" s="83"/>
      <c r="C11" s="83"/>
      <c r="D11" s="83"/>
      <c r="E11" s="1"/>
      <c r="F11" s="1"/>
      <c r="G11" s="1"/>
      <c r="H11" s="2"/>
      <c r="I11" s="2"/>
      <c r="J11" s="3"/>
      <c r="K11" s="3"/>
      <c r="L11" s="3"/>
      <c r="M11" s="1"/>
      <c r="N11" s="1"/>
      <c r="O11" s="3"/>
    </row>
    <row r="12" spans="1:16" ht="32.25" customHeight="1">
      <c r="A12" s="34"/>
      <c r="B12" s="35" t="s">
        <v>13</v>
      </c>
      <c r="C12" s="36">
        <v>1</v>
      </c>
      <c r="D12" s="37">
        <v>8599</v>
      </c>
      <c r="E12" s="37">
        <v>0</v>
      </c>
      <c r="F12" s="38">
        <v>0</v>
      </c>
      <c r="G12" s="37">
        <v>0</v>
      </c>
      <c r="H12" s="39">
        <v>0</v>
      </c>
      <c r="I12" s="39"/>
      <c r="J12" s="45">
        <v>0</v>
      </c>
      <c r="K12" s="45" t="s">
        <v>39</v>
      </c>
      <c r="L12" s="46">
        <v>4299.5</v>
      </c>
      <c r="M12" s="38">
        <f>D12+L12</f>
        <v>12898.5</v>
      </c>
      <c r="N12" s="38">
        <f>M12*40/100</f>
        <v>5159.3999999999996</v>
      </c>
      <c r="O12" s="47">
        <f>M12+N12</f>
        <v>18057.900000000001</v>
      </c>
    </row>
    <row r="13" spans="1:16" ht="39">
      <c r="A13" s="40"/>
      <c r="B13" s="35" t="s">
        <v>17</v>
      </c>
      <c r="C13" s="36">
        <v>1</v>
      </c>
      <c r="D13" s="37">
        <v>2392</v>
      </c>
      <c r="E13" s="37">
        <v>70</v>
      </c>
      <c r="F13" s="38">
        <f>D13*70%</f>
        <v>1674.3999999999999</v>
      </c>
      <c r="G13" s="37">
        <v>10</v>
      </c>
      <c r="H13" s="39">
        <f>D13*10%</f>
        <v>239.20000000000002</v>
      </c>
      <c r="I13" s="39">
        <v>0</v>
      </c>
      <c r="J13" s="45">
        <f>D13*I13/100</f>
        <v>0</v>
      </c>
      <c r="K13" s="45"/>
      <c r="L13" s="46">
        <v>2392</v>
      </c>
      <c r="M13" s="38">
        <f>L13+K13+J13+H13+F13+D13</f>
        <v>6697.5999999999995</v>
      </c>
      <c r="N13" s="38">
        <f>M13*40/100</f>
        <v>2679.04</v>
      </c>
      <c r="O13" s="47">
        <f>N13+M13</f>
        <v>9376.64</v>
      </c>
    </row>
    <row r="14" spans="1:16">
      <c r="A14" s="41"/>
      <c r="B14" s="42" t="s">
        <v>14</v>
      </c>
      <c r="C14" s="43">
        <f>SUM(C12:C13)</f>
        <v>2</v>
      </c>
      <c r="D14" s="48">
        <f>SUM(D12:D13)</f>
        <v>10991</v>
      </c>
      <c r="E14" s="44" t="s">
        <v>36</v>
      </c>
      <c r="F14" s="48">
        <f>SUM(F12:F13)</f>
        <v>1674.3999999999999</v>
      </c>
      <c r="G14" s="44" t="s">
        <v>36</v>
      </c>
      <c r="H14" s="48">
        <f>SUM(H12:H13)</f>
        <v>239.20000000000002</v>
      </c>
      <c r="I14" s="44" t="s">
        <v>36</v>
      </c>
      <c r="J14" s="48">
        <f>SUM(J12:J13)</f>
        <v>0</v>
      </c>
      <c r="K14" s="48">
        <f>SUM(K13)</f>
        <v>0</v>
      </c>
      <c r="L14" s="48">
        <f>SUM(L12:L13)</f>
        <v>6691.5</v>
      </c>
      <c r="M14" s="65">
        <f>SUM(M12:M13)</f>
        <v>19596.099999999999</v>
      </c>
      <c r="N14" s="48">
        <f>SUM(N12:N13)</f>
        <v>7838.44</v>
      </c>
      <c r="O14" s="48">
        <f>SUM(O12:O13)</f>
        <v>27434.54</v>
      </c>
      <c r="P14" s="79"/>
    </row>
    <row r="15" spans="1:16">
      <c r="D15" s="29"/>
    </row>
  </sheetData>
  <mergeCells count="13">
    <mergeCell ref="O8:O9"/>
    <mergeCell ref="I8:J8"/>
    <mergeCell ref="L8:L9"/>
    <mergeCell ref="G8:H8"/>
    <mergeCell ref="A11:D11"/>
    <mergeCell ref="D8:D9"/>
    <mergeCell ref="N8:N9"/>
    <mergeCell ref="E8:F8"/>
    <mergeCell ref="C8:C9"/>
    <mergeCell ref="M8:M9"/>
    <mergeCell ref="A8:A9"/>
    <mergeCell ref="B8:B9"/>
    <mergeCell ref="K8:K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5"/>
  <sheetViews>
    <sheetView tabSelected="1" workbookViewId="0">
      <selection activeCell="O19" sqref="O19:Q19"/>
    </sheetView>
  </sheetViews>
  <sheetFormatPr defaultRowHeight="15"/>
  <cols>
    <col min="1" max="1" width="18.42578125" customWidth="1"/>
    <col min="2" max="2" width="12" customWidth="1"/>
    <col min="6" max="6" width="11.42578125" customWidth="1"/>
    <col min="9" max="9" width="6.28515625" customWidth="1"/>
    <col min="14" max="14" width="10.140625" customWidth="1"/>
    <col min="15" max="15" width="12.140625" customWidth="1"/>
    <col min="17" max="17" width="10.85546875" customWidth="1"/>
  </cols>
  <sheetData>
    <row r="2" spans="1:18" ht="28.5" customHeight="1">
      <c r="A2" s="92" t="s">
        <v>18</v>
      </c>
      <c r="B2" s="92"/>
      <c r="C2" s="92"/>
      <c r="D2" s="92"/>
      <c r="E2" s="93" t="s">
        <v>19</v>
      </c>
      <c r="F2" s="93"/>
      <c r="G2" s="91" t="s">
        <v>20</v>
      </c>
      <c r="H2" s="91"/>
      <c r="I2" s="91" t="s">
        <v>21</v>
      </c>
      <c r="J2" s="91"/>
      <c r="K2" s="91" t="s">
        <v>22</v>
      </c>
      <c r="L2" s="91"/>
      <c r="M2" s="91" t="s">
        <v>23</v>
      </c>
      <c r="N2" s="91"/>
      <c r="O2" s="91" t="s">
        <v>15</v>
      </c>
      <c r="P2" s="91" t="s">
        <v>24</v>
      </c>
      <c r="Q2" s="91" t="s">
        <v>9</v>
      </c>
    </row>
    <row r="3" spans="1:18" ht="25.5" customHeight="1">
      <c r="A3" s="51" t="s">
        <v>0</v>
      </c>
      <c r="B3" s="52" t="s">
        <v>25</v>
      </c>
      <c r="C3" s="53" t="s">
        <v>26</v>
      </c>
      <c r="D3" s="5" t="s">
        <v>27</v>
      </c>
      <c r="E3" s="93"/>
      <c r="F3" s="93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8" ht="24" customHeight="1">
      <c r="A4" s="51"/>
      <c r="B4" s="54"/>
      <c r="C4" s="55"/>
      <c r="D4" s="5"/>
      <c r="E4" s="5" t="s">
        <v>10</v>
      </c>
      <c r="F4" s="5" t="s">
        <v>28</v>
      </c>
      <c r="G4" s="5" t="s">
        <v>10</v>
      </c>
      <c r="H4" s="5" t="s">
        <v>28</v>
      </c>
      <c r="I4" s="5" t="s">
        <v>10</v>
      </c>
      <c r="J4" s="5" t="s">
        <v>28</v>
      </c>
      <c r="K4" s="5" t="s">
        <v>10</v>
      </c>
      <c r="L4" s="5" t="s">
        <v>28</v>
      </c>
      <c r="M4" s="5" t="s">
        <v>10</v>
      </c>
      <c r="N4" s="5" t="s">
        <v>28</v>
      </c>
      <c r="O4" s="5"/>
      <c r="P4" s="5"/>
      <c r="Q4" s="5"/>
    </row>
    <row r="5" spans="1:18">
      <c r="A5" s="7">
        <v>1</v>
      </c>
      <c r="B5" s="8">
        <v>2</v>
      </c>
      <c r="C5" s="9">
        <v>3</v>
      </c>
      <c r="D5" s="6">
        <v>4</v>
      </c>
      <c r="E5" s="6">
        <v>5</v>
      </c>
      <c r="F5" s="6">
        <v>6</v>
      </c>
      <c r="G5" s="7">
        <v>7</v>
      </c>
      <c r="H5" s="8">
        <v>8</v>
      </c>
      <c r="I5" s="8">
        <v>10</v>
      </c>
      <c r="J5" s="9">
        <v>11</v>
      </c>
      <c r="K5" s="6">
        <v>12</v>
      </c>
      <c r="L5" s="6">
        <v>13</v>
      </c>
      <c r="M5" s="6">
        <v>14</v>
      </c>
      <c r="N5" s="7">
        <v>15</v>
      </c>
      <c r="O5" s="7"/>
      <c r="P5" s="8">
        <v>16</v>
      </c>
      <c r="Q5" s="7">
        <v>17</v>
      </c>
    </row>
    <row r="6" spans="1:18" ht="15" customHeight="1">
      <c r="A6" s="86" t="s">
        <v>29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>
      <c r="A7" s="10"/>
      <c r="B7" s="67" t="s">
        <v>30</v>
      </c>
      <c r="C7" s="68">
        <v>0.9</v>
      </c>
      <c r="D7" s="69">
        <v>2260</v>
      </c>
      <c r="E7" s="69">
        <v>100</v>
      </c>
      <c r="F7" s="70">
        <f>D7*E7/100</f>
        <v>2260</v>
      </c>
      <c r="G7" s="69"/>
      <c r="H7" s="70">
        <f>D7*G7/100</f>
        <v>0</v>
      </c>
      <c r="I7" s="69"/>
      <c r="J7" s="70">
        <f>D7*I7/100</f>
        <v>0</v>
      </c>
      <c r="K7" s="66">
        <v>30</v>
      </c>
      <c r="L7" s="70">
        <f>D7*K7/100</f>
        <v>678</v>
      </c>
      <c r="M7" s="71"/>
      <c r="N7" s="70">
        <f>D7*M7/100</f>
        <v>0</v>
      </c>
      <c r="O7" s="70">
        <f>N7+L7+J7+H7+F7+D7</f>
        <v>5198</v>
      </c>
      <c r="P7" s="70">
        <f>O7*40/100</f>
        <v>2079.1999999999998</v>
      </c>
      <c r="Q7" s="70">
        <f>O7+P7</f>
        <v>7277.2</v>
      </c>
    </row>
    <row r="8" spans="1:18">
      <c r="A8" s="11"/>
      <c r="B8" s="67" t="s">
        <v>31</v>
      </c>
      <c r="C8" s="72">
        <v>0.3</v>
      </c>
      <c r="D8" s="73">
        <v>742</v>
      </c>
      <c r="E8" s="74">
        <v>100</v>
      </c>
      <c r="F8" s="70">
        <f t="shared" ref="F8:F10" si="0">D8*E8/100</f>
        <v>742</v>
      </c>
      <c r="G8" s="75">
        <v>30</v>
      </c>
      <c r="H8" s="70">
        <f t="shared" ref="H8:H10" si="1">D8*G8/100</f>
        <v>222.6</v>
      </c>
      <c r="I8" s="71"/>
      <c r="J8" s="70">
        <f t="shared" ref="J8:J10" si="2">D8*I8/100</f>
        <v>0</v>
      </c>
      <c r="K8" s="76"/>
      <c r="L8" s="70">
        <f t="shared" ref="L8:L10" si="3">D8*K8/100</f>
        <v>0</v>
      </c>
      <c r="M8" s="71"/>
      <c r="N8" s="70">
        <f t="shared" ref="N8:N10" si="4">D8*M8/100</f>
        <v>0</v>
      </c>
      <c r="O8" s="70">
        <f t="shared" ref="O8:O10" si="5">N8+L8+J8+H8+F8+D8</f>
        <v>1706.6</v>
      </c>
      <c r="P8" s="70">
        <f t="shared" ref="P8:P10" si="6">O8*40/100</f>
        <v>682.64</v>
      </c>
      <c r="Q8" s="76">
        <f t="shared" ref="Q8:Q10" si="7">O8+P8</f>
        <v>2389.2399999999998</v>
      </c>
    </row>
    <row r="9" spans="1:18">
      <c r="A9" s="11"/>
      <c r="B9" s="67" t="s">
        <v>31</v>
      </c>
      <c r="C9" s="72">
        <v>0.4</v>
      </c>
      <c r="D9" s="73">
        <v>1590</v>
      </c>
      <c r="E9" s="74">
        <v>30</v>
      </c>
      <c r="F9" s="70">
        <f t="shared" si="0"/>
        <v>477</v>
      </c>
      <c r="G9" s="75">
        <v>30</v>
      </c>
      <c r="H9" s="70">
        <f t="shared" si="1"/>
        <v>477</v>
      </c>
      <c r="I9" s="71"/>
      <c r="J9" s="70"/>
      <c r="K9" s="76"/>
      <c r="L9" s="70"/>
      <c r="M9" s="71"/>
      <c r="N9" s="70"/>
      <c r="O9" s="70">
        <f t="shared" si="5"/>
        <v>2544</v>
      </c>
      <c r="P9" s="70">
        <f t="shared" si="6"/>
        <v>1017.6</v>
      </c>
      <c r="Q9" s="76">
        <f t="shared" si="7"/>
        <v>3561.6</v>
      </c>
    </row>
    <row r="10" spans="1:18">
      <c r="A10" s="11"/>
      <c r="B10" s="67" t="s">
        <v>32</v>
      </c>
      <c r="C10" s="72">
        <v>0.1</v>
      </c>
      <c r="D10" s="77">
        <v>530</v>
      </c>
      <c r="E10" s="77">
        <v>30</v>
      </c>
      <c r="F10" s="70">
        <f t="shared" si="0"/>
        <v>159</v>
      </c>
      <c r="G10" s="75">
        <v>30</v>
      </c>
      <c r="H10" s="70">
        <f t="shared" si="1"/>
        <v>159</v>
      </c>
      <c r="I10" s="78"/>
      <c r="J10" s="70">
        <f t="shared" si="2"/>
        <v>0</v>
      </c>
      <c r="K10" s="76"/>
      <c r="L10" s="70">
        <f t="shared" si="3"/>
        <v>0</v>
      </c>
      <c r="M10" s="71"/>
      <c r="N10" s="70">
        <f t="shared" si="4"/>
        <v>0</v>
      </c>
      <c r="O10" s="70">
        <f t="shared" si="5"/>
        <v>848</v>
      </c>
      <c r="P10" s="70">
        <f t="shared" si="6"/>
        <v>339.2</v>
      </c>
      <c r="Q10" s="70">
        <f t="shared" si="7"/>
        <v>1187.2</v>
      </c>
    </row>
    <row r="11" spans="1:18">
      <c r="A11" s="11"/>
      <c r="B11" s="57" t="s">
        <v>33</v>
      </c>
      <c r="C11" s="58">
        <f>SUM(C7:C10)</f>
        <v>1.7000000000000002</v>
      </c>
      <c r="D11" s="58">
        <f>SUM(D7:D10)</f>
        <v>5122</v>
      </c>
      <c r="E11" s="33" t="s">
        <v>36</v>
      </c>
      <c r="F11" s="13">
        <f>SUM(F7:F10)</f>
        <v>3638</v>
      </c>
      <c r="G11" s="33" t="s">
        <v>36</v>
      </c>
      <c r="H11" s="31">
        <f>SUM(H7:H10)</f>
        <v>858.6</v>
      </c>
      <c r="I11" s="58" t="s">
        <v>36</v>
      </c>
      <c r="J11" s="25">
        <f>SUM(J7:J10)</f>
        <v>0</v>
      </c>
      <c r="K11" s="25" t="s">
        <v>36</v>
      </c>
      <c r="L11" s="25">
        <f>SUM(L7:L10)</f>
        <v>678</v>
      </c>
      <c r="M11" s="58" t="s">
        <v>36</v>
      </c>
      <c r="N11" s="13">
        <f>SUM(N7:N10)</f>
        <v>0</v>
      </c>
      <c r="O11" s="13">
        <f>SUM(O7:O10)</f>
        <v>10296.6</v>
      </c>
      <c r="P11" s="25">
        <f>SUM(P7:P10)</f>
        <v>4118.6399999999994</v>
      </c>
      <c r="Q11" s="50">
        <f>SUM(Q7:Q10)</f>
        <v>14415.24</v>
      </c>
    </row>
    <row r="12" spans="1:18">
      <c r="A12" s="11"/>
      <c r="B12" s="56"/>
      <c r="C12" s="58"/>
      <c r="D12" s="58"/>
      <c r="E12" s="59"/>
      <c r="F12" s="58"/>
      <c r="G12" s="60"/>
      <c r="H12" s="12"/>
      <c r="I12" s="61"/>
      <c r="J12" s="62"/>
      <c r="K12" s="62"/>
      <c r="L12" s="62"/>
      <c r="M12" s="61"/>
      <c r="N12" s="12"/>
      <c r="O12" s="12"/>
      <c r="P12" s="14"/>
      <c r="Q12" s="12"/>
    </row>
    <row r="13" spans="1:18" ht="15" customHeight="1">
      <c r="A13" s="87" t="s">
        <v>41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8">
      <c r="A14" s="30"/>
      <c r="B14" s="56" t="s">
        <v>37</v>
      </c>
      <c r="C14" s="9">
        <v>0.2</v>
      </c>
      <c r="D14" s="49">
        <v>1465.89</v>
      </c>
      <c r="E14" s="49"/>
      <c r="F14" s="49">
        <v>0</v>
      </c>
      <c r="G14" s="63"/>
      <c r="H14" s="31">
        <f>D14*G14</f>
        <v>0</v>
      </c>
      <c r="I14" s="63"/>
      <c r="J14" s="49">
        <f>D14*I14/100</f>
        <v>0</v>
      </c>
      <c r="K14" s="63"/>
      <c r="L14" s="64">
        <f>D14*K14/100</f>
        <v>0</v>
      </c>
      <c r="M14" s="63"/>
      <c r="N14" s="31">
        <f>D14*M14/100</f>
        <v>0</v>
      </c>
      <c r="O14" s="31">
        <f>N14+L14+J14+H14+F14+D14</f>
        <v>1465.89</v>
      </c>
      <c r="P14" s="31">
        <f>O14*40/100</f>
        <v>586.35600000000011</v>
      </c>
      <c r="Q14" s="32">
        <f>O14+P14</f>
        <v>2052.2460000000001</v>
      </c>
    </row>
    <row r="15" spans="1:18">
      <c r="A15" s="30"/>
      <c r="B15" s="57" t="s">
        <v>33</v>
      </c>
      <c r="C15" s="15">
        <f>SUM(C14:C14)</f>
        <v>0.2</v>
      </c>
      <c r="D15" s="26">
        <f>SUM(D14:D14)</f>
        <v>1465.89</v>
      </c>
      <c r="E15" s="25" t="s">
        <v>36</v>
      </c>
      <c r="F15" s="49">
        <v>0</v>
      </c>
      <c r="G15" s="25" t="s">
        <v>36</v>
      </c>
      <c r="H15" s="25">
        <f>SUM(H14:H14)</f>
        <v>0</v>
      </c>
      <c r="I15" s="25" t="s">
        <v>36</v>
      </c>
      <c r="J15" s="25">
        <f>SUM(J14:J14)</f>
        <v>0</v>
      </c>
      <c r="K15" s="25" t="s">
        <v>36</v>
      </c>
      <c r="L15" s="25">
        <f>SUM(L14:L14)</f>
        <v>0</v>
      </c>
      <c r="M15" s="25" t="s">
        <v>36</v>
      </c>
      <c r="N15" s="25">
        <f>SUM(N14:N14)</f>
        <v>0</v>
      </c>
      <c r="O15" s="25">
        <f>SUM(O14:O14)</f>
        <v>1465.89</v>
      </c>
      <c r="P15" s="25">
        <f>SUM(P14:P14)</f>
        <v>586.35600000000011</v>
      </c>
      <c r="Q15" s="25">
        <f>SUM(Q14:Q14)</f>
        <v>2052.2460000000001</v>
      </c>
      <c r="R15" s="80"/>
    </row>
    <row r="16" spans="1:18">
      <c r="A16" s="30"/>
      <c r="B16" s="56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>
      <c r="A18" s="18"/>
      <c r="B18" s="18"/>
      <c r="C18" s="19"/>
      <c r="D18" s="19"/>
      <c r="E18" s="19"/>
      <c r="F18" s="21"/>
      <c r="G18" s="19"/>
      <c r="H18" s="21"/>
      <c r="I18" s="19"/>
      <c r="J18" s="21"/>
      <c r="K18" s="19"/>
      <c r="L18" s="21"/>
      <c r="M18" s="19"/>
      <c r="N18" s="21"/>
      <c r="O18" s="21"/>
      <c r="P18" s="21"/>
      <c r="Q18" s="21"/>
    </row>
    <row r="19" spans="1:17">
      <c r="A19" s="18"/>
      <c r="B19" s="18"/>
      <c r="C19" s="19"/>
      <c r="D19" s="19"/>
      <c r="E19" s="19"/>
      <c r="F19" s="21"/>
      <c r="G19" s="19"/>
      <c r="H19" s="21"/>
      <c r="I19" s="19"/>
      <c r="J19" s="21"/>
      <c r="K19" s="19"/>
      <c r="L19" s="21"/>
      <c r="M19" s="19"/>
      <c r="N19" s="21"/>
      <c r="O19" s="21">
        <f>O11+O15</f>
        <v>11762.49</v>
      </c>
      <c r="P19" s="21">
        <f t="shared" ref="P19:Q19" si="8">P11+P15</f>
        <v>4704.9959999999992</v>
      </c>
      <c r="Q19" s="21">
        <f t="shared" si="8"/>
        <v>16467.486000000001</v>
      </c>
    </row>
    <row r="20" spans="1:17">
      <c r="A20" s="18"/>
      <c r="B20" s="20"/>
      <c r="C20" s="27"/>
      <c r="D20" s="27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8"/>
      <c r="P20" s="28"/>
      <c r="Q20" s="28"/>
    </row>
    <row r="21" spans="1:17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>
      <c r="A23" s="18"/>
      <c r="B23" s="18"/>
      <c r="C23" s="19"/>
      <c r="D23" s="19"/>
      <c r="E23" s="19"/>
      <c r="F23" s="21"/>
      <c r="G23" s="19"/>
      <c r="H23" s="21"/>
      <c r="I23" s="19"/>
      <c r="J23" s="21"/>
      <c r="K23" s="19"/>
      <c r="L23" s="21"/>
      <c r="M23" s="19"/>
      <c r="N23" s="21"/>
      <c r="O23" s="21"/>
      <c r="P23" s="21"/>
      <c r="Q23" s="21"/>
    </row>
    <row r="24" spans="1:17">
      <c r="A24" s="18"/>
      <c r="B24" s="20"/>
      <c r="C24" s="27"/>
      <c r="D24" s="27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8"/>
      <c r="P24" s="28"/>
      <c r="Q24" s="28"/>
    </row>
    <row r="25" spans="1:17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</sheetData>
  <mergeCells count="13">
    <mergeCell ref="A6:Q6"/>
    <mergeCell ref="A13:Q13"/>
    <mergeCell ref="A17:Q17"/>
    <mergeCell ref="A22:Q22"/>
    <mergeCell ref="P2:P3"/>
    <mergeCell ref="Q2:Q3"/>
    <mergeCell ref="A2:D2"/>
    <mergeCell ref="E2:F3"/>
    <mergeCell ref="G2:H3"/>
    <mergeCell ref="I2:J3"/>
    <mergeCell ref="K2:L3"/>
    <mergeCell ref="M2:N3"/>
    <mergeCell ref="O2:O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муниципалы</vt:lpstr>
      <vt:lpstr>Спец. тех персонал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biyka</dc:creator>
  <cp:lastModifiedBy>RePack by SPecialiST</cp:lastModifiedBy>
  <cp:lastPrinted>2018-12-10T03:33:44Z</cp:lastPrinted>
  <dcterms:created xsi:type="dcterms:W3CDTF">2016-11-12T03:26:36Z</dcterms:created>
  <dcterms:modified xsi:type="dcterms:W3CDTF">2018-12-10T03:34:40Z</dcterms:modified>
</cp:coreProperties>
</file>